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95\"/>
    </mc:Choice>
  </mc:AlternateContent>
  <xr:revisionPtr revIDLastSave="0" documentId="13_ncr:1_{902A4951-C248-48CE-A26E-FE1F8273B260}" xr6:coauthVersionLast="47" xr6:coauthVersionMax="47" xr10:uidLastSave="{00000000-0000-0000-0000-000000000000}"/>
  <bookViews>
    <workbookView xWindow="-168" yWindow="2016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18-02-01" sheetId="6" r:id="rId6"/>
    <sheet name="ОСР 518-12-01" sheetId="7" r:id="rId7"/>
    <sheet name="ОСР 525-02-01(1)" sheetId="8" r:id="rId8"/>
    <sheet name="ОСР 525-12-01(1)" sheetId="9" r:id="rId9"/>
    <sheet name="Источники ЦИ" sheetId="10" r:id="rId10"/>
    <sheet name="Цена МАТ и ОБ по ТКП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4" i="2" l="1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0" i="2"/>
  <c r="G60" i="2"/>
  <c r="F60" i="2"/>
  <c r="E60" i="2"/>
  <c r="D60" i="2"/>
  <c r="H59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  <c r="C29" i="1"/>
</calcChain>
</file>

<file path=xl/sharedStrings.xml><?xml version="1.0" encoding="utf-8"?>
<sst xmlns="http://schemas.openxmlformats.org/spreadsheetml/2006/main" count="364" uniqueCount="152">
  <si>
    <t>СВОДКА ЗАТРАТ</t>
  </si>
  <si>
    <t>P_0495</t>
  </si>
  <si>
    <t>(идентификатор инвестиционного проекта)</t>
  </si>
  <si>
    <t>Реконструкция ВЛ-0,4кВ от КТП КЯР 617 10/0,4/250 кВА (протяженностю 1,4 км), установка приборов учета (13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</si>
  <si>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</si>
  <si>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</si>
  <si>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</si>
  <si>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</si>
  <si>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</si>
  <si>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</si>
  <si>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</si>
  <si>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</si>
  <si>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</si>
  <si>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</si>
  <si>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</si>
  <si>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</si>
  <si>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</si>
  <si>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</si>
  <si>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</si>
  <si>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</si>
  <si>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</si>
  <si>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</si>
  <si>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</si>
  <si>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</si>
  <si>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</si>
  <si>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</si>
  <si>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</si>
  <si>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</si>
  <si>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</si>
  <si>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</si>
  <si>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</si>
  <si>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</si>
  <si>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</si>
  <si>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</si>
  <si>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</si>
  <si>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</si>
  <si>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</si>
  <si>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</si>
  <si>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</si>
  <si>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</si>
  <si>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</si>
  <si>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</si>
  <si>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</si>
  <si>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</si>
  <si>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</si>
  <si>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</si>
  <si>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</si>
  <si>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</si>
  <si>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</si>
  <si>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</si>
  <si>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</si>
  <si>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</si>
  <si>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</si>
  <si>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</si>
  <si>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</si>
  <si>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</si>
  <si>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</si>
  <si>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</si>
  <si>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</si>
  <si>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</si>
  <si>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</si>
  <si>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</si>
  <si>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</si>
  <si>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</si>
  <si>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</si>
  <si>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</si>
  <si>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</si>
  <si>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</si>
  <si>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</si>
  <si>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</si>
  <si>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</si>
  <si>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</si>
  <si>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</si>
  <si>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</si>
  <si>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</si>
  <si>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</si>
  <si>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</si>
  <si>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</si>
  <si>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</si>
  <si>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</si>
  <si>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</si>
  <si>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</si>
  <si>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ОСР-518-12-01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</si>
  <si>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</si>
  <si>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</si>
  <si>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</si>
  <si>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</si>
  <si>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</si>
  <si>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</si>
  <si>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</si>
  <si>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</si>
  <si>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</si>
  <si>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</si>
  <si>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</si>
  <si>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</si>
  <si>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</si>
  <si>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</si>
  <si>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</si>
  <si>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</si>
  <si>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</si>
  <si>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</si>
  <si>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</si>
  <si>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</si>
  <si>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</si>
  <si>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</si>
  <si>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</si>
  <si>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</si>
  <si>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</si>
  <si>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</si>
  <si>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</si>
  <si>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</si>
  <si>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</si>
  <si>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</si>
  <si>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</si>
  <si>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</si>
  <si>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</si>
  <si>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</si>
  <si>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</si>
  <si>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</si>
  <si>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</si>
  <si>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</si>
  <si>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</si>
  <si>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</si>
  <si>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</si>
  <si>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</si>
  <si>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</si>
  <si>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Реконструкция ВЛ одноцепная</t>
  </si>
  <si>
    <t>км</t>
  </si>
  <si>
    <t>ОСР 525-09-01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</si>
  <si>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</si>
  <si>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</si>
  <si>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шт</t>
  </si>
  <si>
    <t>ОСР 518-02-01</t>
  </si>
  <si>
    <t>Вырубка (расширение, расчистку) просеки ВЛ</t>
  </si>
  <si>
    <t>км2</t>
  </si>
  <si>
    <t>"Реконструкция КЛ-0,4 кВ от КТП Сок 306/250кВА" Красноярский район Самарская область</t>
  </si>
  <si>
    <t>ОСР 518-12-01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</si>
  <si>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</si>
  <si>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</si>
  <si>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</si>
  <si>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</si>
  <si>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</si>
  <si>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</si>
  <si>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</si>
  <si>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</si>
  <si>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</si>
  <si>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</si>
  <si>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</si>
  <si>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</si>
  <si>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СНЦс-5,1-11,5</t>
  </si>
  <si>
    <t>Стойка ж/б СВ95-3</t>
  </si>
  <si>
    <t>Светильник ДКУ-50W IP65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</si>
</sst>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204"/>
    </font>
    <font>
      <b/>
      <sz val="20"/>
      <color rgb="FF000000"/>
      <name val="Times New Roman"/>
      <charset val="204"/>
    </font>
    <font>
      <b/>
      <sz val="14"/>
      <color rgb="FF000000"/>
      <name val="Times New Roman"/>
      <charset val="204"/>
    </font>
    <font>
      <i/>
      <sz val="14"/>
      <color rgb="FF000000"/>
      <name val="Times New Roman"/>
      <charset val="20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4" fillId="0" borderId="1" xfId="1" applyNumberFormat="1" applyFont="1" applyFill="1" applyBorder="1" applyAlignment="1">
      <alignment horizontal="left" vertical="center" wrapText="1" indent="16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4" zoomScale="90" zoomScaleNormal="90" workbookViewId="0">
      <selection activeCell="C46" sqref="C46"/>
    </sheetView>
  </sheetViews>
  <sheetFormatPr defaultColWidth="8.6640625" defaultRowHeight="14.4"/>
  <cols>
    <col min="1" max="1" width="10.6640625" customWidth="1"/>
    <col min="2" max="2" width="101.44140625" customWidth="1"/>
    <col min="3" max="3" width="35" customWidth="1"/>
    <col min="4" max="4" width="14.109375" customWidth="1"/>
    <col min="9" max="9" width="14.88671875" customWidth="1"/>
  </cols>
  <sheetData>
    <row r="1" spans="1:3" ht="16.2" customHeight="1">
      <c r="A1" s="23"/>
      <c r="B1" s="23"/>
      <c r="C1" s="23"/>
    </row>
    <row r="2" spans="1:3" ht="16.2" customHeight="1">
      <c r="A2" s="24"/>
      <c r="B2" s="24"/>
      <c r="C2" s="24"/>
    </row>
    <row r="3" spans="1:3" ht="16.2" customHeight="1">
      <c r="A3" s="25"/>
      <c r="B3" s="25"/>
      <c r="C3" s="25"/>
    </row>
    <row r="4" spans="1:3" ht="16.2" customHeight="1">
      <c r="A4" s="24"/>
      <c r="B4" s="24"/>
      <c r="C4" s="24"/>
    </row>
    <row r="5" spans="1:3" ht="16.2" customHeight="1">
      <c r="A5" s="24"/>
      <c r="B5" s="24"/>
      <c r="C5" s="24"/>
    </row>
    <row r="6" spans="1:3" ht="16.2" customHeight="1">
      <c r="A6" s="24"/>
      <c r="B6" s="24"/>
      <c r="C6" s="49"/>
    </row>
    <row r="7" spans="1:3" ht="16.2" customHeight="1">
      <c r="A7" s="24"/>
      <c r="B7" s="24"/>
      <c r="C7" s="24"/>
    </row>
    <row r="8" spans="1:3" ht="16.2" customHeight="1">
      <c r="A8" s="25"/>
      <c r="B8" s="25"/>
      <c r="C8" s="25"/>
    </row>
    <row r="9" spans="1:3" ht="16.2" customHeight="1">
      <c r="A9" s="24"/>
      <c r="B9" s="24"/>
      <c r="C9" s="24"/>
    </row>
    <row r="10" spans="1:3" ht="16.2" customHeight="1">
      <c r="A10" s="24"/>
      <c r="B10" s="24"/>
      <c r="C10" s="24"/>
    </row>
    <row r="11" spans="1:3" ht="16.2" customHeight="1">
      <c r="A11" s="24"/>
      <c r="B11" s="24"/>
      <c r="C11" s="24"/>
    </row>
    <row r="12" spans="1:3" ht="16.2" customHeight="1">
      <c r="A12" s="82" t="s">
        <v>0</v>
      </c>
      <c r="B12" s="82"/>
      <c r="C12" s="82"/>
    </row>
    <row r="13" spans="1:3" ht="16.2" customHeight="1">
      <c r="A13" s="24"/>
      <c r="B13" s="24"/>
      <c r="C13" s="24"/>
    </row>
    <row r="14" spans="1:3" ht="16.2" customHeight="1">
      <c r="A14" s="24"/>
      <c r="B14" s="24"/>
      <c r="C14" s="24"/>
    </row>
    <row r="15" spans="1:3" ht="16.2" customHeight="1">
      <c r="A15" s="24"/>
      <c r="B15" s="24"/>
      <c r="C15" s="24"/>
    </row>
    <row r="16" spans="1:3" ht="19.95" customHeight="1">
      <c r="A16" s="83" t="s">
        <v>1</v>
      </c>
      <c r="B16" s="83"/>
      <c r="C16" s="83"/>
    </row>
    <row r="17" spans="1:9" ht="16.2" customHeight="1">
      <c r="A17" s="84" t="s">
        <v>2</v>
      </c>
      <c r="B17" s="84"/>
      <c r="C17" s="84"/>
    </row>
    <row r="18" spans="1:9" ht="16.2" customHeight="1">
      <c r="A18" s="24"/>
      <c r="B18" s="24"/>
      <c r="C18" s="24"/>
    </row>
    <row r="19" spans="1:9" ht="72" customHeight="1">
      <c r="A19" s="85" t="s">
        <v>3</v>
      </c>
      <c r="B19" s="85"/>
      <c r="C19" s="85"/>
    </row>
    <row r="20" spans="1:9" ht="16.2" customHeight="1">
      <c r="A20" s="84" t="s">
        <v>4</v>
      </c>
      <c r="B20" s="84"/>
      <c r="C20" s="84"/>
    </row>
    <row r="21" spans="1:9" ht="16.2" customHeight="1">
      <c r="A21" s="24"/>
      <c r="B21" s="24"/>
      <c r="C21" s="24"/>
    </row>
    <row r="22" spans="1:9" ht="16.2" customHeight="1">
      <c r="A22" s="24"/>
      <c r="B22" s="24"/>
      <c r="C22" s="24"/>
    </row>
    <row r="23" spans="1:9" ht="51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6.2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>
      <c r="A25" s="86" t="s">
        <v>8</v>
      </c>
      <c r="B25" s="87"/>
      <c r="C25" s="88"/>
      <c r="D25" s="51"/>
      <c r="E25" s="51"/>
      <c r="F25" s="51"/>
      <c r="G25" s="52"/>
      <c r="H25" s="52"/>
      <c r="I25" s="52"/>
    </row>
    <row r="26" spans="1:9" ht="16.9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6.9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6.9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6.95" customHeight="1">
      <c r="A29" s="55" t="s">
        <v>18</v>
      </c>
      <c r="B29" s="53" t="s">
        <v>19</v>
      </c>
      <c r="C29" s="61">
        <f>ССР!G65*1.2</f>
        <v>1298.86262102244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6.95" customHeight="1">
      <c r="A30" s="50">
        <v>2</v>
      </c>
      <c r="B30" s="53" t="s">
        <v>20</v>
      </c>
      <c r="C30" s="61">
        <f>C27+C28+C29</f>
        <v>1298.86262102244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6.95" customHeight="1">
      <c r="A31" s="55" t="s">
        <v>21</v>
      </c>
      <c r="B31" s="53" t="s">
        <v>22</v>
      </c>
      <c r="C31" s="61">
        <f>C30-ROUND(C30/1.2,5)</f>
        <v>216.47710102244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23</v>
      </c>
      <c r="C32" s="65">
        <f>C30*I37</f>
        <v>1437.2362730151599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50"/>
      <c r="B33" s="53" t="s">
        <v>24</v>
      </c>
      <c r="C33" s="61">
        <v>0.7</v>
      </c>
      <c r="D33" s="57"/>
      <c r="E33" s="66"/>
      <c r="F33" s="67"/>
      <c r="G33" s="68"/>
      <c r="H33" s="60"/>
      <c r="I33" s="80"/>
    </row>
    <row r="34" spans="1:9" ht="15.6">
      <c r="A34" s="50"/>
      <c r="B34" s="53" t="s">
        <v>25</v>
      </c>
      <c r="C34" s="65">
        <f>C32*C33</f>
        <v>1006.06539111061</v>
      </c>
      <c r="D34" s="57"/>
      <c r="E34" s="66"/>
      <c r="F34" s="67"/>
      <c r="G34" s="68"/>
      <c r="H34" s="60"/>
      <c r="I34" s="80"/>
    </row>
    <row r="35" spans="1:9" ht="15.6">
      <c r="A35" s="86" t="s">
        <v>26</v>
      </c>
      <c r="B35" s="87"/>
      <c r="C35" s="88"/>
      <c r="D35" s="51"/>
      <c r="E35" s="69"/>
      <c r="F35" s="70"/>
      <c r="G35" s="59">
        <v>2024</v>
      </c>
      <c r="H35" s="60">
        <v>109.113503262205</v>
      </c>
      <c r="I35" s="80"/>
    </row>
    <row r="36" spans="1:9" ht="15.6">
      <c r="A36" s="50">
        <v>1</v>
      </c>
      <c r="B36" s="53" t="s">
        <v>9</v>
      </c>
      <c r="C36" s="54"/>
      <c r="D36" s="51"/>
      <c r="E36" s="71"/>
      <c r="F36" s="72"/>
      <c r="G36" s="59">
        <v>2025</v>
      </c>
      <c r="H36" s="60">
        <v>107.81631706396399</v>
      </c>
      <c r="I36" s="81">
        <f>(H36+100)/200</f>
        <v>1.0390815853198201</v>
      </c>
    </row>
    <row r="37" spans="1:9" ht="15.6">
      <c r="A37" s="55" t="s">
        <v>11</v>
      </c>
      <c r="B37" s="53" t="s">
        <v>12</v>
      </c>
      <c r="C37" s="73">
        <f>ССР!D74+ССР!E74</f>
        <v>12242.052023403499</v>
      </c>
      <c r="D37" s="57"/>
      <c r="E37" s="71"/>
      <c r="F37" s="57"/>
      <c r="G37" s="59">
        <v>2026</v>
      </c>
      <c r="H37" s="60">
        <v>105.262896868962</v>
      </c>
      <c r="I37" s="81">
        <f>(H37+100)/200*H36/100</f>
        <v>1.1065344785145901</v>
      </c>
    </row>
    <row r="38" spans="1:9" ht="15.6">
      <c r="A38" s="55" t="s">
        <v>16</v>
      </c>
      <c r="B38" s="53" t="s">
        <v>17</v>
      </c>
      <c r="C38" s="73">
        <f>ССР!F74</f>
        <v>0</v>
      </c>
      <c r="D38" s="57"/>
      <c r="E38" s="71"/>
      <c r="F38" s="57"/>
      <c r="G38" s="59">
        <v>2027</v>
      </c>
      <c r="H38" s="60">
        <v>104.420897989339</v>
      </c>
      <c r="I38" s="81">
        <f>(H38+100)/200*H37/100*H36/100</f>
        <v>1.1599922999352299</v>
      </c>
    </row>
    <row r="39" spans="1:9" ht="15.6">
      <c r="A39" s="55" t="s">
        <v>18</v>
      </c>
      <c r="B39" s="53" t="s">
        <v>19</v>
      </c>
      <c r="C39" s="73">
        <f>(ССР!G70-ССР!G65)*1.2</f>
        <v>667.24295772281505</v>
      </c>
      <c r="D39" s="57"/>
      <c r="E39" s="71"/>
      <c r="F39" s="57"/>
      <c r="G39" s="59">
        <v>2028</v>
      </c>
      <c r="H39" s="60">
        <v>104.420897989339</v>
      </c>
      <c r="I39" s="81">
        <f>(H39+100)/200*H38/100*H37/100*H36/100</f>
        <v>1.2112743761995599</v>
      </c>
    </row>
    <row r="40" spans="1:9" ht="15.6">
      <c r="A40" s="50">
        <v>2</v>
      </c>
      <c r="B40" s="53" t="s">
        <v>20</v>
      </c>
      <c r="C40" s="73">
        <f>C37+C38+C39</f>
        <v>12909.294981126301</v>
      </c>
      <c r="D40" s="62"/>
      <c r="E40" s="66"/>
      <c r="F40" s="67"/>
      <c r="G40" s="59">
        <v>2029</v>
      </c>
      <c r="H40" s="60">
        <v>104.420897989339</v>
      </c>
      <c r="I40" s="81">
        <f>(H40+100)/200*H39/100*H38/100*H37/100*H36/100</f>
        <v>1.26482358074235</v>
      </c>
    </row>
    <row r="41" spans="1:9" ht="15.6">
      <c r="A41" s="55" t="s">
        <v>21</v>
      </c>
      <c r="B41" s="53" t="s">
        <v>22</v>
      </c>
      <c r="C41" s="61">
        <f>C40-ROUND(C40/1.2,5)</f>
        <v>2151.5491611263401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23</v>
      </c>
      <c r="C42" s="74">
        <f>C40*I38</f>
        <v>14974.682775699101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24</v>
      </c>
      <c r="C43" s="61">
        <f>C33</f>
        <v>0.7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25</v>
      </c>
      <c r="C44" s="65">
        <f>C42*C43</f>
        <v>10482.2779429893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27</v>
      </c>
      <c r="C46" s="103">
        <f>C34+C44</f>
        <v>11488.3433340999</v>
      </c>
      <c r="D46" s="57"/>
      <c r="E46" s="66"/>
      <c r="F46" s="67"/>
      <c r="G46" s="51"/>
      <c r="H46" s="51"/>
      <c r="I46" s="76"/>
    </row>
    <row r="47" spans="1:9" ht="15.6">
      <c r="A47" s="52"/>
      <c r="B47" s="52"/>
      <c r="C47" s="52"/>
      <c r="D47" s="76"/>
      <c r="E47" s="51"/>
      <c r="F47" s="72"/>
      <c r="G47" s="51"/>
      <c r="H47" s="51"/>
      <c r="I47" s="51"/>
    </row>
    <row r="48" spans="1:9" ht="15.6">
      <c r="A48" s="77" t="s">
        <v>28</v>
      </c>
      <c r="B48" s="52"/>
      <c r="C48" s="52"/>
      <c r="D48" s="51"/>
      <c r="E48" s="78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71"/>
  <sheetViews>
    <sheetView topLeftCell="A50" zoomScale="75" zoomScaleNormal="75" workbookViewId="0">
      <selection activeCell="H3" sqref="H3:H68"/>
    </sheetView>
  </sheetViews>
  <sheetFormatPr defaultColWidth="8.664062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6.2" customHeight="1">
      <c r="A1" s="10" t="s">
        <v>113</v>
      </c>
      <c r="B1" s="10" t="s">
        <v>114</v>
      </c>
      <c r="C1" s="10" t="s">
        <v>115</v>
      </c>
      <c r="D1" s="10" t="s">
        <v>116</v>
      </c>
      <c r="E1" s="10" t="s">
        <v>117</v>
      </c>
      <c r="F1" s="10" t="s">
        <v>118</v>
      </c>
      <c r="G1" s="10" t="s">
        <v>119</v>
      </c>
      <c r="H1" s="10" t="s">
        <v>120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43</v>
      </c>
      <c r="B3" s="94"/>
      <c r="C3" s="11"/>
      <c r="D3" s="12">
        <v>7397.9434709011002</v>
      </c>
      <c r="E3" s="13"/>
      <c r="F3" s="13"/>
      <c r="G3" s="13"/>
      <c r="H3" s="14"/>
    </row>
    <row r="4" spans="1:8">
      <c r="A4" s="99" t="s">
        <v>121</v>
      </c>
      <c r="B4" s="15" t="s">
        <v>122</v>
      </c>
      <c r="C4" s="11"/>
      <c r="D4" s="12">
        <v>7277.0285982372998</v>
      </c>
      <c r="E4" s="13"/>
      <c r="F4" s="13"/>
      <c r="G4" s="13"/>
      <c r="H4" s="14"/>
    </row>
    <row r="5" spans="1:8">
      <c r="A5" s="99"/>
      <c r="B5" s="15" t="s">
        <v>123</v>
      </c>
      <c r="C5" s="10"/>
      <c r="D5" s="12">
        <v>120.91487266384</v>
      </c>
      <c r="E5" s="13"/>
      <c r="F5" s="13"/>
      <c r="G5" s="13"/>
      <c r="H5" s="16"/>
    </row>
    <row r="6" spans="1:8">
      <c r="A6" s="100"/>
      <c r="B6" s="15" t="s">
        <v>124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125</v>
      </c>
      <c r="C7" s="10"/>
      <c r="D7" s="12">
        <v>0</v>
      </c>
      <c r="E7" s="13"/>
      <c r="F7" s="13"/>
      <c r="G7" s="13"/>
      <c r="H7" s="16"/>
    </row>
    <row r="8" spans="1:8">
      <c r="A8" s="95" t="s">
        <v>101</v>
      </c>
      <c r="B8" s="96"/>
      <c r="C8" s="99" t="s">
        <v>126</v>
      </c>
      <c r="D8" s="17">
        <v>7397.9434709011002</v>
      </c>
      <c r="E8" s="13">
        <v>1.4</v>
      </c>
      <c r="F8" s="13" t="s">
        <v>127</v>
      </c>
      <c r="G8" s="17">
        <v>5284.2453363578998</v>
      </c>
      <c r="H8" s="16"/>
    </row>
    <row r="9" spans="1:8">
      <c r="A9" s="101">
        <v>1</v>
      </c>
      <c r="B9" s="15" t="s">
        <v>122</v>
      </c>
      <c r="C9" s="99"/>
      <c r="D9" s="17">
        <v>7277.0285982372998</v>
      </c>
      <c r="E9" s="13"/>
      <c r="F9" s="13"/>
      <c r="G9" s="13"/>
      <c r="H9" s="100" t="s">
        <v>43</v>
      </c>
    </row>
    <row r="10" spans="1:8">
      <c r="A10" s="99"/>
      <c r="B10" s="15" t="s">
        <v>123</v>
      </c>
      <c r="C10" s="99"/>
      <c r="D10" s="17">
        <v>120.91487266384</v>
      </c>
      <c r="E10" s="13"/>
      <c r="F10" s="13"/>
      <c r="G10" s="13"/>
      <c r="H10" s="100"/>
    </row>
    <row r="11" spans="1:8">
      <c r="A11" s="99"/>
      <c r="B11" s="15" t="s">
        <v>124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125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66</v>
      </c>
      <c r="B13" s="94"/>
      <c r="C13" s="10"/>
      <c r="D13" s="12">
        <v>85.679523051643002</v>
      </c>
      <c r="E13" s="13"/>
      <c r="F13" s="13"/>
      <c r="G13" s="13"/>
      <c r="H13" s="16"/>
    </row>
    <row r="14" spans="1:8">
      <c r="A14" s="99" t="s">
        <v>128</v>
      </c>
      <c r="B14" s="15" t="s">
        <v>122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123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124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125</v>
      </c>
      <c r="C17" s="10"/>
      <c r="D17" s="12">
        <v>85.679523051643002</v>
      </c>
      <c r="E17" s="13"/>
      <c r="F17" s="13"/>
      <c r="G17" s="13"/>
      <c r="H17" s="16"/>
    </row>
    <row r="18" spans="1:8">
      <c r="A18" s="95" t="s">
        <v>66</v>
      </c>
      <c r="B18" s="96"/>
      <c r="C18" s="99" t="s">
        <v>126</v>
      </c>
      <c r="D18" s="17">
        <v>85.679523051643002</v>
      </c>
      <c r="E18" s="13">
        <v>1.4</v>
      </c>
      <c r="F18" s="13" t="s">
        <v>127</v>
      </c>
      <c r="G18" s="17">
        <v>61.199659322602002</v>
      </c>
      <c r="H18" s="16"/>
    </row>
    <row r="19" spans="1:8">
      <c r="A19" s="101">
        <v>1</v>
      </c>
      <c r="B19" s="15" t="s">
        <v>122</v>
      </c>
      <c r="C19" s="99"/>
      <c r="D19" s="17">
        <v>0</v>
      </c>
      <c r="E19" s="13"/>
      <c r="F19" s="13"/>
      <c r="G19" s="13"/>
      <c r="H19" s="100" t="s">
        <v>43</v>
      </c>
    </row>
    <row r="20" spans="1:8">
      <c r="A20" s="99"/>
      <c r="B20" s="15" t="s">
        <v>123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124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125</v>
      </c>
      <c r="C22" s="99"/>
      <c r="D22" s="17">
        <v>85.679523051643002</v>
      </c>
      <c r="E22" s="13"/>
      <c r="F22" s="13"/>
      <c r="G22" s="13"/>
      <c r="H22" s="100"/>
    </row>
    <row r="23" spans="1:8" ht="24.6">
      <c r="A23" s="97" t="s">
        <v>81</v>
      </c>
      <c r="B23" s="94"/>
      <c r="C23" s="10"/>
      <c r="D23" s="12">
        <v>1080.7015789474001</v>
      </c>
      <c r="E23" s="13"/>
      <c r="F23" s="13"/>
      <c r="G23" s="13"/>
      <c r="H23" s="16"/>
    </row>
    <row r="24" spans="1:8">
      <c r="A24" s="99" t="s">
        <v>129</v>
      </c>
      <c r="B24" s="15" t="s">
        <v>122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123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124</v>
      </c>
      <c r="C26" s="10"/>
      <c r="D26" s="12">
        <v>0</v>
      </c>
      <c r="E26" s="13"/>
      <c r="F26" s="13"/>
      <c r="G26" s="13"/>
      <c r="H26" s="16"/>
    </row>
    <row r="27" spans="1:8">
      <c r="A27" s="99"/>
      <c r="B27" s="15" t="s">
        <v>125</v>
      </c>
      <c r="C27" s="10"/>
      <c r="D27" s="12">
        <v>1080.7015789474001</v>
      </c>
      <c r="E27" s="13"/>
      <c r="F27" s="13"/>
      <c r="G27" s="13"/>
      <c r="H27" s="16"/>
    </row>
    <row r="28" spans="1:8">
      <c r="A28" s="95" t="s">
        <v>81</v>
      </c>
      <c r="B28" s="96"/>
      <c r="C28" s="99" t="s">
        <v>126</v>
      </c>
      <c r="D28" s="17">
        <v>849.43157894736999</v>
      </c>
      <c r="E28" s="13">
        <v>1.4</v>
      </c>
      <c r="F28" s="13" t="s">
        <v>127</v>
      </c>
      <c r="G28" s="17">
        <v>606.73684210526005</v>
      </c>
      <c r="H28" s="16"/>
    </row>
    <row r="29" spans="1:8">
      <c r="A29" s="101">
        <v>1</v>
      </c>
      <c r="B29" s="15" t="s">
        <v>122</v>
      </c>
      <c r="C29" s="99"/>
      <c r="D29" s="17">
        <v>0</v>
      </c>
      <c r="E29" s="13"/>
      <c r="F29" s="13"/>
      <c r="G29" s="13"/>
      <c r="H29" s="100" t="s">
        <v>43</v>
      </c>
    </row>
    <row r="30" spans="1:8">
      <c r="A30" s="99"/>
      <c r="B30" s="15" t="s">
        <v>123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124</v>
      </c>
      <c r="C31" s="99"/>
      <c r="D31" s="17">
        <v>0</v>
      </c>
      <c r="E31" s="13"/>
      <c r="F31" s="13"/>
      <c r="G31" s="13"/>
      <c r="H31" s="100"/>
    </row>
    <row r="32" spans="1:8">
      <c r="A32" s="99"/>
      <c r="B32" s="15" t="s">
        <v>125</v>
      </c>
      <c r="C32" s="99"/>
      <c r="D32" s="17">
        <v>849.43157894736999</v>
      </c>
      <c r="E32" s="13"/>
      <c r="F32" s="13"/>
      <c r="G32" s="13"/>
      <c r="H32" s="100"/>
    </row>
    <row r="33" spans="1:8">
      <c r="A33" s="95" t="s">
        <v>81</v>
      </c>
      <c r="B33" s="96"/>
      <c r="C33" s="99" t="s">
        <v>130</v>
      </c>
      <c r="D33" s="17">
        <v>231.27</v>
      </c>
      <c r="E33" s="13">
        <v>26</v>
      </c>
      <c r="F33" s="13" t="s">
        <v>131</v>
      </c>
      <c r="G33" s="17">
        <v>8.8949999999999996</v>
      </c>
      <c r="H33" s="16"/>
    </row>
    <row r="34" spans="1:8">
      <c r="A34" s="101">
        <v>2</v>
      </c>
      <c r="B34" s="15" t="s">
        <v>122</v>
      </c>
      <c r="C34" s="99"/>
      <c r="D34" s="17">
        <v>0</v>
      </c>
      <c r="E34" s="13"/>
      <c r="F34" s="13"/>
      <c r="G34" s="13"/>
      <c r="H34" s="100" t="s">
        <v>43</v>
      </c>
    </row>
    <row r="35" spans="1:8">
      <c r="A35" s="99"/>
      <c r="B35" s="15" t="s">
        <v>123</v>
      </c>
      <c r="C35" s="99"/>
      <c r="D35" s="17">
        <v>0</v>
      </c>
      <c r="E35" s="13"/>
      <c r="F35" s="13"/>
      <c r="G35" s="13"/>
      <c r="H35" s="100"/>
    </row>
    <row r="36" spans="1:8">
      <c r="A36" s="99"/>
      <c r="B36" s="15" t="s">
        <v>124</v>
      </c>
      <c r="C36" s="99"/>
      <c r="D36" s="17">
        <v>0</v>
      </c>
      <c r="E36" s="13"/>
      <c r="F36" s="13"/>
      <c r="G36" s="13"/>
      <c r="H36" s="100"/>
    </row>
    <row r="37" spans="1:8">
      <c r="A37" s="99"/>
      <c r="B37" s="15" t="s">
        <v>125</v>
      </c>
      <c r="C37" s="99"/>
      <c r="D37" s="17">
        <v>231.27</v>
      </c>
      <c r="E37" s="13"/>
      <c r="F37" s="13"/>
      <c r="G37" s="13"/>
      <c r="H37" s="100"/>
    </row>
    <row r="38" spans="1:8" ht="24.6">
      <c r="A38" s="97" t="s">
        <v>108</v>
      </c>
      <c r="B38" s="94"/>
      <c r="C38" s="10"/>
      <c r="D38" s="12">
        <v>5.07</v>
      </c>
      <c r="E38" s="13"/>
      <c r="F38" s="13"/>
      <c r="G38" s="13"/>
      <c r="H38" s="16"/>
    </row>
    <row r="39" spans="1:8">
      <c r="A39" s="99" t="s">
        <v>132</v>
      </c>
      <c r="B39" s="15" t="s">
        <v>122</v>
      </c>
      <c r="C39" s="10"/>
      <c r="D39" s="12">
        <v>5.07</v>
      </c>
      <c r="E39" s="13"/>
      <c r="F39" s="13"/>
      <c r="G39" s="13"/>
      <c r="H39" s="16"/>
    </row>
    <row r="40" spans="1:8">
      <c r="A40" s="99"/>
      <c r="B40" s="15" t="s">
        <v>123</v>
      </c>
      <c r="C40" s="10"/>
      <c r="D40" s="12">
        <v>0</v>
      </c>
      <c r="E40" s="13"/>
      <c r="F40" s="13"/>
      <c r="G40" s="13"/>
      <c r="H40" s="16"/>
    </row>
    <row r="41" spans="1:8">
      <c r="A41" s="99"/>
      <c r="B41" s="15" t="s">
        <v>124</v>
      </c>
      <c r="C41" s="10"/>
      <c r="D41" s="12">
        <v>0</v>
      </c>
      <c r="E41" s="13"/>
      <c r="F41" s="13"/>
      <c r="G41" s="13"/>
      <c r="H41" s="16"/>
    </row>
    <row r="42" spans="1:8">
      <c r="A42" s="99"/>
      <c r="B42" s="15" t="s">
        <v>125</v>
      </c>
      <c r="C42" s="10"/>
      <c r="D42" s="12">
        <v>0</v>
      </c>
      <c r="E42" s="13"/>
      <c r="F42" s="13"/>
      <c r="G42" s="13"/>
      <c r="H42" s="16"/>
    </row>
    <row r="43" spans="1:8">
      <c r="A43" s="95" t="s">
        <v>110</v>
      </c>
      <c r="B43" s="96"/>
      <c r="C43" s="99" t="s">
        <v>133</v>
      </c>
      <c r="D43" s="17">
        <v>5.07</v>
      </c>
      <c r="E43" s="13">
        <v>1.2999999999999999E-4</v>
      </c>
      <c r="F43" s="13" t="s">
        <v>134</v>
      </c>
      <c r="G43" s="17">
        <v>39000</v>
      </c>
      <c r="H43" s="16"/>
    </row>
    <row r="44" spans="1:8">
      <c r="A44" s="101">
        <v>1</v>
      </c>
      <c r="B44" s="15" t="s">
        <v>122</v>
      </c>
      <c r="C44" s="99"/>
      <c r="D44" s="17">
        <v>5.07</v>
      </c>
      <c r="E44" s="13"/>
      <c r="F44" s="13"/>
      <c r="G44" s="13"/>
      <c r="H44" s="100" t="s">
        <v>135</v>
      </c>
    </row>
    <row r="45" spans="1:8">
      <c r="A45" s="99"/>
      <c r="B45" s="15" t="s">
        <v>123</v>
      </c>
      <c r="C45" s="99"/>
      <c r="D45" s="17">
        <v>0</v>
      </c>
      <c r="E45" s="13"/>
      <c r="F45" s="13"/>
      <c r="G45" s="13"/>
      <c r="H45" s="100"/>
    </row>
    <row r="46" spans="1:8">
      <c r="A46" s="99"/>
      <c r="B46" s="15" t="s">
        <v>124</v>
      </c>
      <c r="C46" s="99"/>
      <c r="D46" s="17">
        <v>0</v>
      </c>
      <c r="E46" s="13"/>
      <c r="F46" s="13"/>
      <c r="G46" s="13"/>
      <c r="H46" s="100"/>
    </row>
    <row r="47" spans="1:8">
      <c r="A47" s="99"/>
      <c r="B47" s="15" t="s">
        <v>125</v>
      </c>
      <c r="C47" s="99"/>
      <c r="D47" s="17">
        <v>0</v>
      </c>
      <c r="E47" s="13"/>
      <c r="F47" s="13"/>
      <c r="G47" s="13"/>
      <c r="H47" s="100"/>
    </row>
    <row r="48" spans="1:8" ht="24.6">
      <c r="A48" s="97" t="s">
        <v>112</v>
      </c>
      <c r="B48" s="94"/>
      <c r="C48" s="10"/>
      <c r="D48" s="12">
        <v>1.684347826087</v>
      </c>
      <c r="E48" s="13"/>
      <c r="F48" s="13"/>
      <c r="G48" s="13"/>
      <c r="H48" s="16"/>
    </row>
    <row r="49" spans="1:8">
      <c r="A49" s="99" t="s">
        <v>136</v>
      </c>
      <c r="B49" s="15" t="s">
        <v>122</v>
      </c>
      <c r="C49" s="10"/>
      <c r="D49" s="12">
        <v>0</v>
      </c>
      <c r="E49" s="13"/>
      <c r="F49" s="13"/>
      <c r="G49" s="13"/>
      <c r="H49" s="16"/>
    </row>
    <row r="50" spans="1:8">
      <c r="A50" s="99"/>
      <c r="B50" s="15" t="s">
        <v>123</v>
      </c>
      <c r="C50" s="10"/>
      <c r="D50" s="12">
        <v>0</v>
      </c>
      <c r="E50" s="13"/>
      <c r="F50" s="13"/>
      <c r="G50" s="13"/>
      <c r="H50" s="16"/>
    </row>
    <row r="51" spans="1:8">
      <c r="A51" s="99"/>
      <c r="B51" s="15" t="s">
        <v>124</v>
      </c>
      <c r="C51" s="10"/>
      <c r="D51" s="12">
        <v>0</v>
      </c>
      <c r="E51" s="13"/>
      <c r="F51" s="13"/>
      <c r="G51" s="13"/>
      <c r="H51" s="16"/>
    </row>
    <row r="52" spans="1:8">
      <c r="A52" s="99"/>
      <c r="B52" s="15" t="s">
        <v>125</v>
      </c>
      <c r="C52" s="10"/>
      <c r="D52" s="12">
        <v>1.684347826087</v>
      </c>
      <c r="E52" s="13"/>
      <c r="F52" s="13"/>
      <c r="G52" s="13"/>
      <c r="H52" s="16"/>
    </row>
    <row r="53" spans="1:8">
      <c r="A53" s="95" t="s">
        <v>112</v>
      </c>
      <c r="B53" s="96"/>
      <c r="C53" s="99" t="s">
        <v>133</v>
      </c>
      <c r="D53" s="17">
        <v>1.684347826087</v>
      </c>
      <c r="E53" s="13">
        <v>1.2999999999999999E-4</v>
      </c>
      <c r="F53" s="13" t="s">
        <v>134</v>
      </c>
      <c r="G53" s="17">
        <v>12956.521739129999</v>
      </c>
      <c r="H53" s="16"/>
    </row>
    <row r="54" spans="1:8">
      <c r="A54" s="101">
        <v>1</v>
      </c>
      <c r="B54" s="15" t="s">
        <v>122</v>
      </c>
      <c r="C54" s="99"/>
      <c r="D54" s="17">
        <v>0</v>
      </c>
      <c r="E54" s="13"/>
      <c r="F54" s="13"/>
      <c r="G54" s="13"/>
      <c r="H54" s="100" t="s">
        <v>135</v>
      </c>
    </row>
    <row r="55" spans="1:8">
      <c r="A55" s="99"/>
      <c r="B55" s="15" t="s">
        <v>123</v>
      </c>
      <c r="C55" s="99"/>
      <c r="D55" s="17">
        <v>0</v>
      </c>
      <c r="E55" s="13"/>
      <c r="F55" s="13"/>
      <c r="G55" s="13"/>
      <c r="H55" s="100"/>
    </row>
    <row r="56" spans="1:8">
      <c r="A56" s="99"/>
      <c r="B56" s="15" t="s">
        <v>124</v>
      </c>
      <c r="C56" s="99"/>
      <c r="D56" s="17">
        <v>0</v>
      </c>
      <c r="E56" s="13"/>
      <c r="F56" s="13"/>
      <c r="G56" s="13"/>
      <c r="H56" s="100"/>
    </row>
    <row r="57" spans="1:8">
      <c r="A57" s="99"/>
      <c r="B57" s="15" t="s">
        <v>125</v>
      </c>
      <c r="C57" s="99"/>
      <c r="D57" s="17">
        <v>1.684347826087</v>
      </c>
      <c r="E57" s="13"/>
      <c r="F57" s="13"/>
      <c r="G57" s="13"/>
      <c r="H57" s="100"/>
    </row>
    <row r="58" spans="1:8" ht="24.6">
      <c r="A58" s="97"/>
      <c r="B58" s="94"/>
      <c r="C58" s="10"/>
      <c r="D58" s="12">
        <v>2014.22</v>
      </c>
      <c r="E58" s="13"/>
      <c r="F58" s="13"/>
      <c r="G58" s="13"/>
      <c r="H58" s="16"/>
    </row>
    <row r="59" spans="1:8">
      <c r="A59" s="99" t="s">
        <v>121</v>
      </c>
      <c r="B59" s="15" t="s">
        <v>122</v>
      </c>
      <c r="C59" s="10"/>
      <c r="D59" s="12">
        <v>1852.5</v>
      </c>
      <c r="E59" s="13"/>
      <c r="F59" s="13"/>
      <c r="G59" s="13"/>
      <c r="H59" s="16"/>
    </row>
    <row r="60" spans="1:8">
      <c r="A60" s="99"/>
      <c r="B60" s="15" t="s">
        <v>123</v>
      </c>
      <c r="C60" s="10"/>
      <c r="D60" s="12">
        <v>161.72</v>
      </c>
      <c r="E60" s="13"/>
      <c r="F60" s="13"/>
      <c r="G60" s="13"/>
      <c r="H60" s="16"/>
    </row>
    <row r="61" spans="1:8">
      <c r="A61" s="99"/>
      <c r="B61" s="15" t="s">
        <v>124</v>
      </c>
      <c r="C61" s="10"/>
      <c r="D61" s="12">
        <v>0</v>
      </c>
      <c r="E61" s="13"/>
      <c r="F61" s="13"/>
      <c r="G61" s="13"/>
      <c r="H61" s="16"/>
    </row>
    <row r="62" spans="1:8">
      <c r="A62" s="99"/>
      <c r="B62" s="15" t="s">
        <v>125</v>
      </c>
      <c r="C62" s="10"/>
      <c r="D62" s="12">
        <v>0</v>
      </c>
      <c r="E62" s="13"/>
      <c r="F62" s="13"/>
      <c r="G62" s="13"/>
      <c r="H62" s="16"/>
    </row>
    <row r="63" spans="1:8">
      <c r="A63" s="95" t="s">
        <v>101</v>
      </c>
      <c r="B63" s="96"/>
      <c r="C63" s="99" t="s">
        <v>130</v>
      </c>
      <c r="D63" s="17">
        <v>2014.22</v>
      </c>
      <c r="E63" s="13">
        <v>26</v>
      </c>
      <c r="F63" s="13" t="s">
        <v>131</v>
      </c>
      <c r="G63" s="17">
        <v>77.47</v>
      </c>
      <c r="H63" s="16"/>
    </row>
    <row r="64" spans="1:8">
      <c r="A64" s="101">
        <v>1</v>
      </c>
      <c r="B64" s="15" t="s">
        <v>122</v>
      </c>
      <c r="C64" s="99"/>
      <c r="D64" s="17">
        <v>1852.5</v>
      </c>
      <c r="E64" s="13"/>
      <c r="F64" s="13"/>
      <c r="G64" s="13"/>
      <c r="H64" s="100" t="s">
        <v>43</v>
      </c>
    </row>
    <row r="65" spans="1:8">
      <c r="A65" s="99"/>
      <c r="B65" s="15" t="s">
        <v>123</v>
      </c>
      <c r="C65" s="99"/>
      <c r="D65" s="17">
        <v>161.72</v>
      </c>
      <c r="E65" s="13"/>
      <c r="F65" s="13"/>
      <c r="G65" s="13"/>
      <c r="H65" s="100"/>
    </row>
    <row r="66" spans="1:8">
      <c r="A66" s="99"/>
      <c r="B66" s="15" t="s">
        <v>124</v>
      </c>
      <c r="C66" s="99"/>
      <c r="D66" s="17">
        <v>0</v>
      </c>
      <c r="E66" s="13"/>
      <c r="F66" s="13"/>
      <c r="G66" s="13"/>
      <c r="H66" s="100"/>
    </row>
    <row r="67" spans="1:8">
      <c r="A67" s="99"/>
      <c r="B67" s="15" t="s">
        <v>125</v>
      </c>
      <c r="C67" s="99"/>
      <c r="D67" s="17">
        <v>0</v>
      </c>
      <c r="E67" s="13"/>
      <c r="F67" s="13"/>
      <c r="G67" s="13"/>
      <c r="H67" s="100"/>
    </row>
    <row r="68" spans="1:8">
      <c r="A68" s="18"/>
      <c r="C68" s="18"/>
      <c r="D68" s="7"/>
      <c r="E68" s="7"/>
      <c r="F68" s="7"/>
      <c r="G68" s="7"/>
      <c r="H68" s="19"/>
    </row>
    <row r="70" spans="1:8">
      <c r="A70" s="98" t="s">
        <v>137</v>
      </c>
      <c r="B70" s="98"/>
      <c r="C70" s="98"/>
      <c r="D70" s="98"/>
      <c r="E70" s="98"/>
      <c r="F70" s="98"/>
      <c r="G70" s="98"/>
      <c r="H70" s="98"/>
    </row>
    <row r="71" spans="1:8">
      <c r="A71" s="98" t="s">
        <v>138</v>
      </c>
      <c r="B71" s="98"/>
      <c r="C71" s="98"/>
      <c r="D71" s="98"/>
      <c r="E71" s="98"/>
      <c r="F71" s="98"/>
      <c r="G71" s="98"/>
      <c r="H71" s="98"/>
    </row>
  </sheetData>
  <mergeCells count="42">
    <mergeCell ref="H9:H12"/>
    <mergeCell ref="H19:H22"/>
    <mergeCell ref="H29:H32"/>
    <mergeCell ref="H34:H37"/>
    <mergeCell ref="H44:H47"/>
    <mergeCell ref="A49:A52"/>
    <mergeCell ref="A54:A57"/>
    <mergeCell ref="A59:A62"/>
    <mergeCell ref="A64:A67"/>
    <mergeCell ref="C8:C12"/>
    <mergeCell ref="C18:C22"/>
    <mergeCell ref="C28:C32"/>
    <mergeCell ref="C33:C37"/>
    <mergeCell ref="C43:C47"/>
    <mergeCell ref="C53:C57"/>
    <mergeCell ref="C63:C67"/>
    <mergeCell ref="A24:A27"/>
    <mergeCell ref="A29:A32"/>
    <mergeCell ref="A34:A37"/>
    <mergeCell ref="A39:A42"/>
    <mergeCell ref="A44:A47"/>
    <mergeCell ref="A53:B53"/>
    <mergeCell ref="A58:B58"/>
    <mergeCell ref="A63:B63"/>
    <mergeCell ref="A70:H70"/>
    <mergeCell ref="A71:H71"/>
    <mergeCell ref="H54:H57"/>
    <mergeCell ref="H64:H67"/>
    <mergeCell ref="A28:B28"/>
    <mergeCell ref="A33:B33"/>
    <mergeCell ref="A38:B38"/>
    <mergeCell ref="A43:B43"/>
    <mergeCell ref="A48:B48"/>
    <mergeCell ref="A3:B3"/>
    <mergeCell ref="A8:B8"/>
    <mergeCell ref="A13:B13"/>
    <mergeCell ref="A18:B18"/>
    <mergeCell ref="A23:B23"/>
    <mergeCell ref="A4:A7"/>
    <mergeCell ref="A9:A12"/>
    <mergeCell ref="A14:A17"/>
    <mergeCell ref="A19:A2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664062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139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140</v>
      </c>
      <c r="B3" s="2" t="s">
        <v>141</v>
      </c>
      <c r="C3" s="2" t="s">
        <v>142</v>
      </c>
      <c r="D3" s="2" t="s">
        <v>143</v>
      </c>
      <c r="E3" s="2" t="s">
        <v>144</v>
      </c>
      <c r="F3" s="2" t="s">
        <v>145</v>
      </c>
      <c r="G3" s="2" t="s">
        <v>146</v>
      </c>
      <c r="H3" s="2" t="s">
        <v>147</v>
      </c>
    </row>
    <row r="4" spans="1:8" ht="39" customHeight="1">
      <c r="A4" s="3" t="s">
        <v>148</v>
      </c>
      <c r="B4" s="4" t="s">
        <v>127</v>
      </c>
      <c r="C4" s="5">
        <v>1.5709473684210999</v>
      </c>
      <c r="D4" s="5">
        <v>900.30388838926001</v>
      </c>
      <c r="E4" s="4">
        <v>0.4</v>
      </c>
      <c r="F4" s="4"/>
      <c r="G4" s="5">
        <v>1414.3300242442999</v>
      </c>
      <c r="H4" s="6"/>
    </row>
    <row r="5" spans="1:8" ht="39" customHeight="1">
      <c r="A5" s="3" t="s">
        <v>149</v>
      </c>
      <c r="B5" s="4" t="s">
        <v>131</v>
      </c>
      <c r="C5" s="5">
        <v>35.368421052632002</v>
      </c>
      <c r="D5" s="5">
        <v>81.798315329532997</v>
      </c>
      <c r="E5" s="4">
        <v>0.4</v>
      </c>
      <c r="F5" s="4"/>
      <c r="G5" s="5">
        <v>2893.0772579709001</v>
      </c>
      <c r="H5" s="6"/>
    </row>
    <row r="6" spans="1:8" ht="39" customHeight="1">
      <c r="A6" s="3" t="s">
        <v>150</v>
      </c>
      <c r="B6" s="4" t="s">
        <v>131</v>
      </c>
      <c r="C6" s="5">
        <v>5.8947368421053001</v>
      </c>
      <c r="D6" s="5">
        <v>19.871333705078001</v>
      </c>
      <c r="E6" s="4">
        <v>0.4</v>
      </c>
      <c r="F6" s="4"/>
      <c r="G6" s="5">
        <v>117.13628289309</v>
      </c>
      <c r="H6" s="6"/>
    </row>
    <row r="7" spans="1:8" ht="39" customHeight="1">
      <c r="A7" s="3" t="s">
        <v>151</v>
      </c>
      <c r="B7" s="4" t="s">
        <v>131</v>
      </c>
      <c r="C7" s="5">
        <v>117</v>
      </c>
      <c r="D7" s="5">
        <v>4.8225376529421</v>
      </c>
      <c r="E7" s="4"/>
      <c r="F7" s="4"/>
      <c r="G7" s="5">
        <v>564.23690539423001</v>
      </c>
      <c r="H7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C1" zoomScale="90" zoomScaleNormal="90" workbookViewId="0">
      <selection activeCell="C9" sqref="C9"/>
    </sheetView>
  </sheetViews>
  <sheetFormatPr defaultColWidth="8.6640625" defaultRowHeight="15.6"/>
  <cols>
    <col min="1" max="1" width="10.6640625" style="20" customWidth="1"/>
    <col min="2" max="2" width="66.33203125" style="20" customWidth="1"/>
    <col min="3" max="3" width="66.6640625" style="20" customWidth="1"/>
    <col min="4" max="4" width="21.664062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664062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29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3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30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5</v>
      </c>
      <c r="B18" s="92" t="s">
        <v>31</v>
      </c>
      <c r="C18" s="92" t="s">
        <v>32</v>
      </c>
      <c r="D18" s="89" t="s">
        <v>33</v>
      </c>
      <c r="E18" s="90"/>
      <c r="F18" s="90"/>
      <c r="G18" s="90"/>
      <c r="H18" s="91"/>
    </row>
    <row r="19" spans="1:8" ht="85.2" customHeight="1">
      <c r="A19" s="92"/>
      <c r="B19" s="92"/>
      <c r="C19" s="92"/>
      <c r="D19" s="2" t="s">
        <v>34</v>
      </c>
      <c r="E19" s="2" t="s">
        <v>35</v>
      </c>
      <c r="F19" s="2" t="s">
        <v>36</v>
      </c>
      <c r="G19" s="2" t="s">
        <v>37</v>
      </c>
      <c r="H19" s="2" t="s">
        <v>38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6.95" customHeight="1">
      <c r="A21" s="39"/>
      <c r="B21" s="33"/>
      <c r="C21" s="40" t="s">
        <v>39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6.95" customHeight="1">
      <c r="A23" s="2"/>
      <c r="B23" s="33"/>
      <c r="C23" s="40" t="s">
        <v>40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6.95" customHeight="1">
      <c r="A24" s="2"/>
      <c r="B24" s="33"/>
      <c r="C24" s="44" t="s">
        <v>41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42</v>
      </c>
      <c r="C25" s="42" t="s">
        <v>43</v>
      </c>
      <c r="D25" s="41">
        <v>9129.5285982373007</v>
      </c>
      <c r="E25" s="41">
        <v>282.63487266383999</v>
      </c>
      <c r="F25" s="41">
        <v>0</v>
      </c>
      <c r="G25" s="41">
        <v>0</v>
      </c>
      <c r="H25" s="41">
        <v>9412.1634709010996</v>
      </c>
    </row>
    <row r="26" spans="1:8">
      <c r="A26" s="2">
        <v>2</v>
      </c>
      <c r="B26" s="2" t="s">
        <v>44</v>
      </c>
      <c r="C26" s="42" t="s">
        <v>45</v>
      </c>
      <c r="D26" s="41">
        <v>5.07</v>
      </c>
      <c r="E26" s="41">
        <v>0</v>
      </c>
      <c r="F26" s="41">
        <v>0</v>
      </c>
      <c r="G26" s="41">
        <v>0</v>
      </c>
      <c r="H26" s="41">
        <v>5.07</v>
      </c>
    </row>
    <row r="27" spans="1:8" ht="16.95" customHeight="1">
      <c r="A27" s="2"/>
      <c r="B27" s="33"/>
      <c r="C27" s="33" t="s">
        <v>46</v>
      </c>
      <c r="D27" s="41">
        <v>9134.5985982373004</v>
      </c>
      <c r="E27" s="41">
        <v>282.63487266383999</v>
      </c>
      <c r="F27" s="41">
        <v>0</v>
      </c>
      <c r="G27" s="41">
        <v>0</v>
      </c>
      <c r="H27" s="41">
        <v>9417.2334709010993</v>
      </c>
    </row>
    <row r="28" spans="1:8" ht="16.95" customHeight="1">
      <c r="A28" s="2"/>
      <c r="B28" s="33"/>
      <c r="C28" s="44" t="s">
        <v>47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 ht="16.95" customHeight="1">
      <c r="A30" s="2"/>
      <c r="B30" s="33"/>
      <c r="C30" s="33" t="s">
        <v>48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 ht="16.95" customHeight="1">
      <c r="A31" s="39"/>
      <c r="B31" s="33"/>
      <c r="C31" s="40" t="s">
        <v>49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 ht="16.95" customHeight="1">
      <c r="A33" s="2"/>
      <c r="B33" s="33"/>
      <c r="C33" s="40" t="s">
        <v>50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 ht="16.95" customHeight="1">
      <c r="A34" s="2"/>
      <c r="B34" s="33"/>
      <c r="C34" s="44" t="s">
        <v>51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 ht="16.95" customHeight="1">
      <c r="A36" s="2"/>
      <c r="B36" s="33"/>
      <c r="C36" s="33" t="s">
        <v>52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4.200000000000003" customHeight="1">
      <c r="A37" s="2"/>
      <c r="B37" s="33"/>
      <c r="C37" s="44" t="s">
        <v>53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 ht="16.95" customHeight="1">
      <c r="A39" s="2"/>
      <c r="B39" s="33"/>
      <c r="C39" s="33" t="s">
        <v>54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 ht="16.95" customHeight="1">
      <c r="A40" s="2"/>
      <c r="B40" s="33"/>
      <c r="C40" s="44" t="s">
        <v>55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 ht="16.95" customHeight="1">
      <c r="A42" s="2"/>
      <c r="B42" s="33"/>
      <c r="C42" s="33" t="s">
        <v>56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 ht="16.95" customHeight="1">
      <c r="A43" s="2"/>
      <c r="B43" s="33"/>
      <c r="C43" s="33" t="s">
        <v>57</v>
      </c>
      <c r="D43" s="41">
        <v>9134.5985982373004</v>
      </c>
      <c r="E43" s="41">
        <v>282.63487266383999</v>
      </c>
      <c r="F43" s="41">
        <v>0</v>
      </c>
      <c r="G43" s="41">
        <v>0</v>
      </c>
      <c r="H43" s="41">
        <v>9417.2334709010993</v>
      </c>
    </row>
    <row r="44" spans="1:8" ht="16.95" customHeight="1">
      <c r="A44" s="2"/>
      <c r="B44" s="33"/>
      <c r="C44" s="44" t="s">
        <v>58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59</v>
      </c>
      <c r="C45" s="42" t="s">
        <v>60</v>
      </c>
      <c r="D45" s="41">
        <v>228.23821495593</v>
      </c>
      <c r="E45" s="41">
        <v>7.0658718165958998</v>
      </c>
      <c r="F45" s="41">
        <v>0</v>
      </c>
      <c r="G45" s="41">
        <v>0</v>
      </c>
      <c r="H45" s="41">
        <v>235.30408677253001</v>
      </c>
    </row>
    <row r="46" spans="1:8" ht="31.2">
      <c r="A46" s="2">
        <v>4</v>
      </c>
      <c r="B46" s="2" t="s">
        <v>59</v>
      </c>
      <c r="C46" s="42" t="s">
        <v>61</v>
      </c>
      <c r="D46" s="41">
        <v>0.1014</v>
      </c>
      <c r="E46" s="41">
        <v>0</v>
      </c>
      <c r="F46" s="41">
        <v>0</v>
      </c>
      <c r="G46" s="41">
        <v>0</v>
      </c>
      <c r="H46" s="41">
        <v>0.1014</v>
      </c>
    </row>
    <row r="47" spans="1:8" ht="16.95" customHeight="1">
      <c r="A47" s="2"/>
      <c r="B47" s="33"/>
      <c r="C47" s="33" t="s">
        <v>62</v>
      </c>
      <c r="D47" s="41">
        <v>228.33961495592999</v>
      </c>
      <c r="E47" s="41">
        <v>7.0658718165958998</v>
      </c>
      <c r="F47" s="41">
        <v>0</v>
      </c>
      <c r="G47" s="41">
        <v>0</v>
      </c>
      <c r="H47" s="41">
        <v>235.40548677253</v>
      </c>
    </row>
    <row r="48" spans="1:8" ht="16.95" customHeight="1">
      <c r="A48" s="2"/>
      <c r="B48" s="33"/>
      <c r="C48" s="33" t="s">
        <v>63</v>
      </c>
      <c r="D48" s="41">
        <v>9362.9382131931998</v>
      </c>
      <c r="E48" s="41">
        <v>289.70074448042999</v>
      </c>
      <c r="F48" s="41">
        <v>0</v>
      </c>
      <c r="G48" s="41">
        <v>0</v>
      </c>
      <c r="H48" s="41">
        <v>9652.6389576736001</v>
      </c>
    </row>
    <row r="49" spans="1:8" ht="16.95" customHeight="1">
      <c r="A49" s="2"/>
      <c r="B49" s="33"/>
      <c r="C49" s="33" t="s">
        <v>64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65</v>
      </c>
      <c r="C50" s="48" t="s">
        <v>66</v>
      </c>
      <c r="D50" s="41">
        <v>0</v>
      </c>
      <c r="E50" s="41">
        <v>0</v>
      </c>
      <c r="F50" s="41">
        <v>0</v>
      </c>
      <c r="G50" s="41">
        <v>85.679523051643002</v>
      </c>
      <c r="H50" s="41">
        <v>85.679523051643002</v>
      </c>
    </row>
    <row r="51" spans="1:8" ht="31.2">
      <c r="A51" s="2">
        <v>6</v>
      </c>
      <c r="B51" s="2" t="s">
        <v>67</v>
      </c>
      <c r="C51" s="48" t="s">
        <v>68</v>
      </c>
      <c r="D51" s="41">
        <v>244.23771382434001</v>
      </c>
      <c r="E51" s="41">
        <v>7.5611894309393</v>
      </c>
      <c r="F51" s="41">
        <v>0</v>
      </c>
      <c r="G51" s="41">
        <v>0</v>
      </c>
      <c r="H51" s="41">
        <v>251.79890325528001</v>
      </c>
    </row>
    <row r="52" spans="1:8">
      <c r="A52" s="2">
        <v>7</v>
      </c>
      <c r="B52" s="2" t="s">
        <v>69</v>
      </c>
      <c r="C52" s="48" t="s">
        <v>70</v>
      </c>
      <c r="D52" s="41">
        <v>0</v>
      </c>
      <c r="E52" s="41">
        <v>0</v>
      </c>
      <c r="F52" s="41">
        <v>0</v>
      </c>
      <c r="G52" s="41">
        <v>282.13470288229001</v>
      </c>
      <c r="H52" s="41">
        <v>282.13470288229001</v>
      </c>
    </row>
    <row r="53" spans="1:8">
      <c r="A53" s="2">
        <v>8</v>
      </c>
      <c r="B53" s="2"/>
      <c r="C53" s="48" t="s">
        <v>71</v>
      </c>
      <c r="D53" s="41">
        <v>0</v>
      </c>
      <c r="E53" s="41">
        <v>0</v>
      </c>
      <c r="F53" s="41">
        <v>0</v>
      </c>
      <c r="G53" s="41">
        <v>56.206522839830001</v>
      </c>
      <c r="H53" s="41">
        <v>56.206522839830001</v>
      </c>
    </row>
    <row r="54" spans="1:8">
      <c r="A54" s="2">
        <v>9</v>
      </c>
      <c r="B54" s="2"/>
      <c r="C54" s="48" t="s">
        <v>72</v>
      </c>
      <c r="D54" s="41">
        <v>0</v>
      </c>
      <c r="E54" s="41">
        <v>0</v>
      </c>
      <c r="F54" s="41">
        <v>0</v>
      </c>
      <c r="G54" s="41">
        <v>84.294040135700996</v>
      </c>
      <c r="H54" s="41">
        <v>84.294040135700996</v>
      </c>
    </row>
    <row r="55" spans="1:8" ht="31.2">
      <c r="A55" s="2">
        <v>10</v>
      </c>
      <c r="B55" s="2" t="s">
        <v>67</v>
      </c>
      <c r="C55" s="48" t="s">
        <v>73</v>
      </c>
      <c r="D55" s="41">
        <v>0.13497354</v>
      </c>
      <c r="E55" s="41">
        <v>0</v>
      </c>
      <c r="F55" s="41">
        <v>0</v>
      </c>
      <c r="G55" s="41">
        <v>0</v>
      </c>
      <c r="H55" s="41">
        <v>0.13497354</v>
      </c>
    </row>
    <row r="56" spans="1:8" ht="16.95" customHeight="1">
      <c r="A56" s="2"/>
      <c r="B56" s="33"/>
      <c r="C56" s="33" t="s">
        <v>74</v>
      </c>
      <c r="D56" s="41">
        <v>244.37268736434001</v>
      </c>
      <c r="E56" s="41">
        <v>7.5611894309393</v>
      </c>
      <c r="F56" s="41">
        <v>0</v>
      </c>
      <c r="G56" s="41">
        <v>508.31478890945999</v>
      </c>
      <c r="H56" s="41">
        <v>760.24866570474001</v>
      </c>
    </row>
    <row r="57" spans="1:8" ht="16.95" customHeight="1">
      <c r="A57" s="2"/>
      <c r="B57" s="33"/>
      <c r="C57" s="33" t="s">
        <v>75</v>
      </c>
      <c r="D57" s="41">
        <v>9607.3109005575006</v>
      </c>
      <c r="E57" s="41">
        <v>297.26193391137002</v>
      </c>
      <c r="F57" s="41">
        <v>0</v>
      </c>
      <c r="G57" s="41">
        <v>508.31478890945999</v>
      </c>
      <c r="H57" s="41">
        <v>10412.887623377999</v>
      </c>
    </row>
    <row r="58" spans="1:8" ht="16.95" customHeight="1">
      <c r="A58" s="2"/>
      <c r="B58" s="33"/>
      <c r="C58" s="33" t="s">
        <v>76</v>
      </c>
      <c r="D58" s="41"/>
      <c r="E58" s="41"/>
      <c r="F58" s="41"/>
      <c r="G58" s="41"/>
      <c r="H58" s="41"/>
    </row>
    <row r="59" spans="1:8">
      <c r="A59" s="2"/>
      <c r="B59" s="2"/>
      <c r="C59" s="48"/>
      <c r="D59" s="41"/>
      <c r="E59" s="41"/>
      <c r="F59" s="41"/>
      <c r="G59" s="41"/>
      <c r="H59" s="41">
        <f>SUM(D59:G59)</f>
        <v>0</v>
      </c>
    </row>
    <row r="60" spans="1:8" ht="16.95" customHeight="1">
      <c r="A60" s="2"/>
      <c r="B60" s="33"/>
      <c r="C60" s="33" t="s">
        <v>77</v>
      </c>
      <c r="D60" s="41">
        <f>SUM(D59:D59)</f>
        <v>0</v>
      </c>
      <c r="E60" s="41">
        <f>SUM(E59:E59)</f>
        <v>0</v>
      </c>
      <c r="F60" s="41">
        <f>SUM(F59:F59)</f>
        <v>0</v>
      </c>
      <c r="G60" s="41">
        <f>SUM(G59:G59)</f>
        <v>0</v>
      </c>
      <c r="H60" s="41">
        <f>SUM(D60:G60)</f>
        <v>0</v>
      </c>
    </row>
    <row r="61" spans="1:8" ht="16.95" customHeight="1">
      <c r="A61" s="2"/>
      <c r="B61" s="33"/>
      <c r="C61" s="33" t="s">
        <v>78</v>
      </c>
      <c r="D61" s="41">
        <v>9607.3109005575006</v>
      </c>
      <c r="E61" s="41">
        <v>297.26193391137002</v>
      </c>
      <c r="F61" s="41">
        <v>0</v>
      </c>
      <c r="G61" s="41">
        <v>508.31478890945999</v>
      </c>
      <c r="H61" s="41">
        <v>10412.887623377999</v>
      </c>
    </row>
    <row r="62" spans="1:8" ht="153" customHeight="1">
      <c r="A62" s="2"/>
      <c r="B62" s="33"/>
      <c r="C62" s="33" t="s">
        <v>79</v>
      </c>
      <c r="D62" s="41"/>
      <c r="E62" s="41"/>
      <c r="F62" s="41"/>
      <c r="G62" s="41"/>
      <c r="H62" s="41"/>
    </row>
    <row r="63" spans="1:8">
      <c r="A63" s="2">
        <v>11</v>
      </c>
      <c r="B63" s="2" t="s">
        <v>80</v>
      </c>
      <c r="C63" s="48" t="s">
        <v>81</v>
      </c>
      <c r="D63" s="41">
        <v>0</v>
      </c>
      <c r="E63" s="41">
        <v>0</v>
      </c>
      <c r="F63" s="41">
        <v>0</v>
      </c>
      <c r="G63" s="41">
        <v>1080.7015789474001</v>
      </c>
      <c r="H63" s="41">
        <v>1080.7015789474001</v>
      </c>
    </row>
    <row r="64" spans="1:8">
      <c r="A64" s="2">
        <v>12</v>
      </c>
      <c r="B64" s="2" t="s">
        <v>82</v>
      </c>
      <c r="C64" s="48" t="s">
        <v>81</v>
      </c>
      <c r="D64" s="41">
        <v>0</v>
      </c>
      <c r="E64" s="41">
        <v>0</v>
      </c>
      <c r="F64" s="41">
        <v>0</v>
      </c>
      <c r="G64" s="41">
        <v>1.6839385713326001</v>
      </c>
      <c r="H64" s="41">
        <v>1.6839385713326001</v>
      </c>
    </row>
    <row r="65" spans="1:8" ht="16.95" customHeight="1">
      <c r="A65" s="2"/>
      <c r="B65" s="33"/>
      <c r="C65" s="33" t="s">
        <v>83</v>
      </c>
      <c r="D65" s="41">
        <v>0</v>
      </c>
      <c r="E65" s="41">
        <v>0</v>
      </c>
      <c r="F65" s="41">
        <v>0</v>
      </c>
      <c r="G65" s="41">
        <v>1082.3855175187</v>
      </c>
      <c r="H65" s="41">
        <v>1082.3855175187</v>
      </c>
    </row>
    <row r="66" spans="1:8" ht="16.95" customHeight="1">
      <c r="A66" s="2"/>
      <c r="B66" s="33"/>
      <c r="C66" s="33" t="s">
        <v>84</v>
      </c>
      <c r="D66" s="41">
        <v>9607.3109005575006</v>
      </c>
      <c r="E66" s="41">
        <v>297.26193391137002</v>
      </c>
      <c r="F66" s="41">
        <v>0</v>
      </c>
      <c r="G66" s="41">
        <v>1590.7003064282001</v>
      </c>
      <c r="H66" s="41">
        <v>11495.273140896999</v>
      </c>
    </row>
    <row r="67" spans="1:8" ht="16.95" customHeight="1">
      <c r="A67" s="2"/>
      <c r="B67" s="33"/>
      <c r="C67" s="33" t="s">
        <v>85</v>
      </c>
      <c r="D67" s="41"/>
      <c r="E67" s="41"/>
      <c r="F67" s="41"/>
      <c r="G67" s="41"/>
      <c r="H67" s="41"/>
    </row>
    <row r="68" spans="1:8" ht="34.200000000000003" customHeight="1">
      <c r="A68" s="2">
        <v>13</v>
      </c>
      <c r="B68" s="2" t="s">
        <v>86</v>
      </c>
      <c r="C68" s="48" t="s">
        <v>87</v>
      </c>
      <c r="D68" s="41">
        <f>D66*3%</f>
        <v>288.219327016725</v>
      </c>
      <c r="E68" s="41">
        <f>E66*3%</f>
        <v>8.9178580173411</v>
      </c>
      <c r="F68" s="41">
        <f>F66*3%</f>
        <v>0</v>
      </c>
      <c r="G68" s="41">
        <f>G66*3%</f>
        <v>47.721009192845997</v>
      </c>
      <c r="H68" s="41">
        <f>SUM(D68:G68)</f>
        <v>344.85819422691202</v>
      </c>
    </row>
    <row r="69" spans="1:8" ht="16.95" customHeight="1">
      <c r="A69" s="2"/>
      <c r="B69" s="33"/>
      <c r="C69" s="33" t="s">
        <v>88</v>
      </c>
      <c r="D69" s="41">
        <f>D68</f>
        <v>288.219327016725</v>
      </c>
      <c r="E69" s="41">
        <f>E68</f>
        <v>8.9178580173411</v>
      </c>
      <c r="F69" s="41">
        <f>F68</f>
        <v>0</v>
      </c>
      <c r="G69" s="41">
        <f>G68</f>
        <v>47.721009192845997</v>
      </c>
      <c r="H69" s="41">
        <f>SUM(D69:G69)</f>
        <v>344.85819422691202</v>
      </c>
    </row>
    <row r="70" spans="1:8" ht="16.95" customHeight="1">
      <c r="A70" s="2"/>
      <c r="B70" s="33"/>
      <c r="C70" s="33" t="s">
        <v>89</v>
      </c>
      <c r="D70" s="41">
        <f>D69+D66</f>
        <v>9895.5302275742306</v>
      </c>
      <c r="E70" s="41">
        <f>E69+E66</f>
        <v>306.17979192871098</v>
      </c>
      <c r="F70" s="41">
        <f>F69+F66</f>
        <v>0</v>
      </c>
      <c r="G70" s="41">
        <f>G69+G66</f>
        <v>1638.4213156210501</v>
      </c>
      <c r="H70" s="41">
        <f>SUM(D70:G70)</f>
        <v>11840.131335124001</v>
      </c>
    </row>
    <row r="71" spans="1:8" ht="16.95" customHeight="1">
      <c r="A71" s="2"/>
      <c r="B71" s="33"/>
      <c r="C71" s="33" t="s">
        <v>90</v>
      </c>
      <c r="D71" s="41"/>
      <c r="E71" s="41"/>
      <c r="F71" s="41"/>
      <c r="G71" s="41"/>
      <c r="H71" s="41"/>
    </row>
    <row r="72" spans="1:8" ht="16.95" customHeight="1">
      <c r="A72" s="2">
        <v>14</v>
      </c>
      <c r="B72" s="2" t="s">
        <v>91</v>
      </c>
      <c r="C72" s="48" t="s">
        <v>92</v>
      </c>
      <c r="D72" s="41">
        <f>D70*20%</f>
        <v>1979.1060455148499</v>
      </c>
      <c r="E72" s="41">
        <f>E70*20%</f>
        <v>61.235958385742201</v>
      </c>
      <c r="F72" s="41">
        <f>F70*20%</f>
        <v>0</v>
      </c>
      <c r="G72" s="41">
        <f>G70*20%</f>
        <v>327.684263124209</v>
      </c>
      <c r="H72" s="41">
        <f>SUM(D72:G72)</f>
        <v>2368.0262670247998</v>
      </c>
    </row>
    <row r="73" spans="1:8" ht="16.95" customHeight="1">
      <c r="A73" s="2"/>
      <c r="B73" s="33"/>
      <c r="C73" s="33" t="s">
        <v>93</v>
      </c>
      <c r="D73" s="41">
        <f>D72</f>
        <v>1979.1060455148499</v>
      </c>
      <c r="E73" s="41">
        <f>E72</f>
        <v>61.235958385742201</v>
      </c>
      <c r="F73" s="41">
        <f>F72</f>
        <v>0</v>
      </c>
      <c r="G73" s="41">
        <f>G72</f>
        <v>327.684263124209</v>
      </c>
      <c r="H73" s="41">
        <f>SUM(D73:G73)</f>
        <v>2368.0262670247998</v>
      </c>
    </row>
    <row r="74" spans="1:8" ht="16.95" customHeight="1">
      <c r="A74" s="2"/>
      <c r="B74" s="33"/>
      <c r="C74" s="33" t="s">
        <v>94</v>
      </c>
      <c r="D74" s="41">
        <f>D73+D70</f>
        <v>11874.6362730891</v>
      </c>
      <c r="E74" s="41">
        <f>E73+E70</f>
        <v>367.41575031445302</v>
      </c>
      <c r="F74" s="41">
        <f>F73+F70</f>
        <v>0</v>
      </c>
      <c r="G74" s="41">
        <f>G73+G70</f>
        <v>1966.1055787452599</v>
      </c>
      <c r="H74" s="41">
        <f>SUM(D74:G74)</f>
        <v>14208.1576021488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98</v>
      </c>
      <c r="C7" s="28" t="s">
        <v>43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99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101</v>
      </c>
      <c r="D13" s="32">
        <v>7277.0285982372998</v>
      </c>
      <c r="E13" s="32">
        <v>120.91487266384</v>
      </c>
      <c r="F13" s="32">
        <v>0</v>
      </c>
      <c r="G13" s="32">
        <v>0</v>
      </c>
      <c r="H13" s="32">
        <v>7397.9434709011002</v>
      </c>
      <c r="J13" s="20"/>
    </row>
    <row r="14" spans="1:14" ht="16.95" customHeight="1">
      <c r="A14" s="2"/>
      <c r="B14" s="33"/>
      <c r="C14" s="33" t="s">
        <v>102</v>
      </c>
      <c r="D14" s="32">
        <v>7277.0285982372998</v>
      </c>
      <c r="E14" s="32">
        <v>120.91487266384</v>
      </c>
      <c r="F14" s="32">
        <v>0</v>
      </c>
      <c r="G14" s="32">
        <v>0</v>
      </c>
      <c r="H14" s="32">
        <v>7397.9434709011002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4" sqref="B4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98</v>
      </c>
      <c r="C7" s="28" t="s">
        <v>66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99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66</v>
      </c>
      <c r="D13" s="32">
        <v>0</v>
      </c>
      <c r="E13" s="32">
        <v>0</v>
      </c>
      <c r="F13" s="32">
        <v>0</v>
      </c>
      <c r="G13" s="32">
        <v>85.679523051643002</v>
      </c>
      <c r="H13" s="32">
        <v>85.679523051643002</v>
      </c>
      <c r="J13" s="20"/>
    </row>
    <row r="14" spans="1:14" ht="16.95" customHeight="1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85.679523051643002</v>
      </c>
      <c r="H14" s="32">
        <v>85.679523051643002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98</v>
      </c>
      <c r="C7" s="28" t="s">
        <v>81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99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81</v>
      </c>
      <c r="D13" s="32">
        <v>0</v>
      </c>
      <c r="E13" s="32">
        <v>0</v>
      </c>
      <c r="F13" s="32">
        <v>0</v>
      </c>
      <c r="G13" s="32">
        <v>849.43157894736999</v>
      </c>
      <c r="H13" s="32">
        <v>849.43157894736999</v>
      </c>
      <c r="J13" s="20"/>
    </row>
    <row r="14" spans="1:14" ht="16.95" customHeight="1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849.43157894736999</v>
      </c>
      <c r="H14" s="32">
        <v>849.43157894736999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98</v>
      </c>
      <c r="C7" s="28" t="s">
        <v>108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99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109</v>
      </c>
      <c r="C13" s="3" t="s">
        <v>110</v>
      </c>
      <c r="D13" s="32">
        <v>5.07</v>
      </c>
      <c r="E13" s="32">
        <v>0</v>
      </c>
      <c r="F13" s="32">
        <v>0</v>
      </c>
      <c r="G13" s="32">
        <v>0</v>
      </c>
      <c r="H13" s="32">
        <v>5.07</v>
      </c>
      <c r="J13" s="20"/>
    </row>
    <row r="14" spans="1:14" ht="16.95" customHeight="1">
      <c r="A14" s="2"/>
      <c r="B14" s="33"/>
      <c r="C14" s="33" t="s">
        <v>102</v>
      </c>
      <c r="D14" s="32">
        <v>5.07</v>
      </c>
      <c r="E14" s="32">
        <v>0</v>
      </c>
      <c r="F14" s="32">
        <v>0</v>
      </c>
      <c r="G14" s="32">
        <v>0</v>
      </c>
      <c r="H14" s="32">
        <v>5.07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D11" sqref="D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98</v>
      </c>
      <c r="C7" s="28" t="s">
        <v>112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99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112</v>
      </c>
      <c r="D13" s="32">
        <v>0</v>
      </c>
      <c r="E13" s="32">
        <v>0</v>
      </c>
      <c r="F13" s="32">
        <v>0</v>
      </c>
      <c r="G13" s="32">
        <v>1.684347826087</v>
      </c>
      <c r="H13" s="32">
        <v>1.684347826087</v>
      </c>
      <c r="J13" s="20"/>
    </row>
    <row r="14" spans="1:14" ht="16.95" customHeight="1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1.684347826087</v>
      </c>
      <c r="H14" s="32">
        <v>1.684347826087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6" sqref="C6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98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99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101</v>
      </c>
      <c r="D13" s="32">
        <v>1852.5</v>
      </c>
      <c r="E13" s="32">
        <v>161.72</v>
      </c>
      <c r="F13" s="32">
        <v>0</v>
      </c>
      <c r="G13" s="32">
        <v>0</v>
      </c>
      <c r="H13" s="32">
        <v>2014.22</v>
      </c>
      <c r="J13" s="20"/>
    </row>
    <row r="14" spans="1:14" ht="16.95" customHeight="1">
      <c r="A14" s="2"/>
      <c r="B14" s="33"/>
      <c r="C14" s="33" t="s">
        <v>102</v>
      </c>
      <c r="D14" s="32">
        <v>1852.5</v>
      </c>
      <c r="E14" s="32">
        <v>161.72</v>
      </c>
      <c r="F14" s="32">
        <v>0</v>
      </c>
      <c r="G14" s="32">
        <v>0</v>
      </c>
      <c r="H14" s="32">
        <v>2014.22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B8" sqref="B8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98</v>
      </c>
      <c r="C7" s="28" t="s">
        <v>81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99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81</v>
      </c>
      <c r="D13" s="32">
        <v>0</v>
      </c>
      <c r="E13" s="32">
        <v>0</v>
      </c>
      <c r="F13" s="32">
        <v>0</v>
      </c>
      <c r="G13" s="32">
        <v>231.27</v>
      </c>
      <c r="H13" s="32">
        <v>231.27</v>
      </c>
      <c r="J13" s="20"/>
    </row>
    <row r="14" spans="1:14" ht="16.95" customHeight="1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231.27</v>
      </c>
      <c r="H14" s="32">
        <v>231.27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Сводка затрат</vt:lpstr>
      <vt:lpstr>ССР</vt:lpstr>
      <vt:lpstr>ОСР 525-02-01</vt:lpstr>
      <vt:lpstr>ОСР 525-09-01</vt:lpstr>
      <vt:lpstr>ОСР 525-12-01</vt:lpstr>
      <vt:lpstr>ОСР 518-02-01</vt:lpstr>
      <vt:lpstr>ОСР 518-12-01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2025-11-17T07:19:54Z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FA38779DF377451A81A5AA5DF924D25A_12</vt:lpwstr>
  </property>
  <property fmtid="{D5CDD505-2E9C-101B-9397-08002B2CF9AE}" pid="3" name="KSOProductBuildVer">
    <vt:lpwstr>1049-12.2.0.20795</vt:lpwstr>
  </property>
</Properties>
</file>